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tea\Desktop\VODITELJICA RAČUNOVODSTVA\MINISTARSTVO I SVEUČILIŠTE\FINANCIJSKI PLANOVI\5. FINANCIJSKI PLAN 2024-2025-2026\"/>
    </mc:Choice>
  </mc:AlternateContent>
  <xr:revisionPtr revIDLastSave="0" documentId="13_ncr:1_{6DA46A4B-42F0-47E8-A0ED-47BDFC0300F0}" xr6:coauthVersionLast="37" xr6:coauthVersionMax="37" xr10:uidLastSave="{00000000-0000-0000-0000-000000000000}"/>
  <bookViews>
    <workbookView xWindow="0" yWindow="0" windowWidth="28800" windowHeight="12300" xr2:uid="{00000000-000D-0000-FFFF-FFFF00000000}"/>
  </bookViews>
  <sheets>
    <sheet name="POSEBNI DIO" sheetId="7" r:id="rId1"/>
  </sheets>
  <definedNames>
    <definedName name="_xlnm._FilterDatabase" localSheetId="0" hidden="1">'POSEBNI DIO'!$A$11:$G$138</definedName>
    <definedName name="_xlnm.Print_Area" localSheetId="0">'POSEBNI DIO'!$A:$G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7" l="1"/>
  <c r="E17" i="7"/>
  <c r="F17" i="7"/>
  <c r="G17" i="7"/>
  <c r="C17" i="7"/>
  <c r="C21" i="7"/>
  <c r="D65" i="7"/>
  <c r="D40" i="7" s="1"/>
  <c r="E65" i="7"/>
  <c r="E40" i="7" s="1"/>
  <c r="F65" i="7"/>
  <c r="G65" i="7"/>
  <c r="C65" i="7"/>
  <c r="C40" i="7"/>
  <c r="E27" i="7"/>
  <c r="E23" i="7"/>
  <c r="E22" i="7" s="1"/>
  <c r="E68" i="7" l="1"/>
  <c r="F68" i="7"/>
  <c r="G68" i="7"/>
  <c r="E53" i="7"/>
  <c r="F53" i="7"/>
  <c r="G53" i="7"/>
  <c r="E41" i="7"/>
  <c r="F41" i="7"/>
  <c r="G41" i="7"/>
  <c r="E26" i="7"/>
  <c r="G40" i="7" l="1"/>
  <c r="F40" i="7"/>
  <c r="C98" i="7"/>
  <c r="C86" i="7"/>
  <c r="C110" i="7"/>
  <c r="C131" i="7"/>
  <c r="C123" i="7"/>
  <c r="C53" i="7"/>
  <c r="C41" i="7"/>
  <c r="D98" i="7"/>
  <c r="C122" i="7" l="1"/>
  <c r="C77" i="7"/>
  <c r="C68" i="7" s="1"/>
  <c r="C29" i="7"/>
  <c r="C25" i="7" l="1"/>
  <c r="D123" i="7" l="1"/>
  <c r="D13" i="7" s="1"/>
  <c r="D110" i="7"/>
  <c r="E123" i="7"/>
  <c r="F123" i="7"/>
  <c r="G123" i="7"/>
  <c r="G13" i="7" s="1"/>
  <c r="C13" i="7"/>
  <c r="D131" i="7"/>
  <c r="D18" i="7" s="1"/>
  <c r="E131" i="7"/>
  <c r="E18" i="7" s="1"/>
  <c r="F131" i="7"/>
  <c r="F18" i="7" s="1"/>
  <c r="G131" i="7"/>
  <c r="G18" i="7" s="1"/>
  <c r="C18" i="7"/>
  <c r="G38" i="7"/>
  <c r="G37" i="7" s="1"/>
  <c r="F38" i="7"/>
  <c r="F37" i="7" s="1"/>
  <c r="E38" i="7"/>
  <c r="E37" i="7" s="1"/>
  <c r="D38" i="7"/>
  <c r="D37" i="7" s="1"/>
  <c r="C38" i="7"/>
  <c r="C37" i="7" s="1"/>
  <c r="D35" i="7"/>
  <c r="E35" i="7"/>
  <c r="F122" i="7" l="1"/>
  <c r="E122" i="7"/>
  <c r="F13" i="7"/>
  <c r="E13" i="7"/>
  <c r="G122" i="7"/>
  <c r="D122" i="7"/>
  <c r="E110" i="7" l="1"/>
  <c r="F110" i="7"/>
  <c r="G110" i="7"/>
  <c r="E98" i="7"/>
  <c r="F98" i="7"/>
  <c r="G98" i="7"/>
  <c r="D86" i="7"/>
  <c r="D16" i="7" s="1"/>
  <c r="E86" i="7"/>
  <c r="F86" i="7"/>
  <c r="F16" i="7" s="1"/>
  <c r="G86" i="7"/>
  <c r="C85" i="7"/>
  <c r="D80" i="7"/>
  <c r="D20" i="7" s="1"/>
  <c r="E80" i="7"/>
  <c r="F80" i="7"/>
  <c r="G80" i="7"/>
  <c r="C80" i="7"/>
  <c r="D68" i="7"/>
  <c r="D19" i="7" s="1"/>
  <c r="D53" i="7"/>
  <c r="D15" i="7" s="1"/>
  <c r="E15" i="7"/>
  <c r="F15" i="7"/>
  <c r="G15" i="7"/>
  <c r="C15" i="7"/>
  <c r="D41" i="7"/>
  <c r="D14" i="7" s="1"/>
  <c r="G14" i="7"/>
  <c r="C14" i="7"/>
  <c r="E34" i="7"/>
  <c r="F35" i="7"/>
  <c r="F34" i="7" s="1"/>
  <c r="G35" i="7"/>
  <c r="G34" i="7" s="1"/>
  <c r="C35" i="7"/>
  <c r="C34" i="7" s="1"/>
  <c r="D27" i="7"/>
  <c r="D26" i="7" s="1"/>
  <c r="F27" i="7"/>
  <c r="F26" i="7" s="1"/>
  <c r="G27" i="7"/>
  <c r="G26" i="7" s="1"/>
  <c r="C27" i="7"/>
  <c r="C26" i="7" s="1"/>
  <c r="D23" i="7"/>
  <c r="F23" i="7"/>
  <c r="F22" i="7" s="1"/>
  <c r="G23" i="7"/>
  <c r="G22" i="7" s="1"/>
  <c r="C23" i="7"/>
  <c r="C22" i="7" s="1"/>
  <c r="G20" i="7" l="1"/>
  <c r="F20" i="7"/>
  <c r="G21" i="7"/>
  <c r="E20" i="7"/>
  <c r="E21" i="7"/>
  <c r="C20" i="7"/>
  <c r="E19" i="7"/>
  <c r="G85" i="7"/>
  <c r="D22" i="7"/>
  <c r="D12" i="7"/>
  <c r="G19" i="7"/>
  <c r="F19" i="7"/>
  <c r="E85" i="7"/>
  <c r="G12" i="7"/>
  <c r="C12" i="7"/>
  <c r="C19" i="7"/>
  <c r="G16" i="7"/>
  <c r="E16" i="7"/>
  <c r="D85" i="7"/>
  <c r="F85" i="7"/>
  <c r="F21" i="7" s="1"/>
  <c r="F12" i="7"/>
  <c r="C16" i="7"/>
  <c r="E12" i="7"/>
  <c r="F14" i="7"/>
  <c r="E14" i="7"/>
  <c r="D34" i="7" l="1"/>
  <c r="D21" i="7" s="1"/>
</calcChain>
</file>

<file path=xl/sharedStrings.xml><?xml version="1.0" encoding="utf-8"?>
<sst xmlns="http://schemas.openxmlformats.org/spreadsheetml/2006/main" count="217" uniqueCount="71">
  <si>
    <t>A621001</t>
  </si>
  <si>
    <t>REDOVNA DJELATNOST SVEUČILIŠTA U ZAGREBU</t>
  </si>
  <si>
    <t>Opći prihodi i primici</t>
  </si>
  <si>
    <t>A621038</t>
  </si>
  <si>
    <t>PROGRAMI VJEŽBAONICA VISOKIH UČILIŠTA</t>
  </si>
  <si>
    <t>Sredstva učešća za pomoći</t>
  </si>
  <si>
    <t>PRAVOMOĆNE SUDSKE PRESUDE</t>
  </si>
  <si>
    <t>A622122</t>
  </si>
  <si>
    <t>PROGRAMSKO FINANCIRANJE JAVNIH VISOKIH UČILIŠTA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</si>
  <si>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</si>
  <si>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</si>
  <si>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</si>
  <si>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</si>
  <si>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</si>
  <si>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</si>
  <si>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</si>
  <si>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A679078</t>
  </si>
  <si>
    <t>EU PROJEKTI SVEUČILIŠTA U ZAGREBU (IZ EVIDENCIJSKIH PRIHODA)</t>
  </si>
  <si>
    <t>A679088</t>
  </si>
  <si>
    <t>REDOVNA DJELATNOST SVEUČILIŠTA U ZAGREBU (IZ EVIDENCIJSKIH PRIHODA)</t>
  </si>
  <si>
    <t>K679106</t>
  </si>
  <si>
    <t>Europski socijalni fond (ESF)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</si>
  <si>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</si>
  <si>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</si>
  <si>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</si>
  <si>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</si>
  <si>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</si>
  <si>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</si>
  <si>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</si>
  <si>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</si>
  <si>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</si>
  <si>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</si>
  <si>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</si>
  <si>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</si>
  <si>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</si>
  <si>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</si>
  <si>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</si>
  <si>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</si>
  <si>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</si>
  <si>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</si>
  <si>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</si>
  <si>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52</t>
  </si>
  <si>
    <t>Rashodi za nabavu neproizvedene dugotrajne imovine</t>
  </si>
  <si>
    <t>3705</t>
  </si>
  <si>
    <t>VISOKO OBRAZOVANJE</t>
  </si>
  <si>
    <t>61</t>
  </si>
  <si>
    <t>IZVRŠENJE
2022.</t>
  </si>
  <si>
    <t>TEKUĆI PLAN
2023.</t>
  </si>
  <si>
    <t>PLAN 
ZA 2024.</t>
  </si>
  <si>
    <t>PROJEKCIJA 
ZA 2025.</t>
  </si>
  <si>
    <t>PROJEKCIJA 
ZA 2026.</t>
  </si>
  <si>
    <t>OPĆI PRIHODI I PRIMICI</t>
  </si>
  <si>
    <t>VLASTITI PRIHODI</t>
  </si>
  <si>
    <t>OSTALI PRIHODI ZA POSEBNE NAMJENE</t>
  </si>
  <si>
    <t>DONACIJE</t>
  </si>
  <si>
    <t>PRIHODI OD NEFINANCIJSKE IMOVINE I NADOKNADE ŠTETE</t>
  </si>
  <si>
    <t>Rashodi za nabavu proizvedene kratkotrajne imovine</t>
  </si>
  <si>
    <t>II. POSEBNI DIO FINANCIJSKOG PLANA</t>
  </si>
  <si>
    <t>RKP-NAZIV PRORAČUNSKOG KORISNIKA: 2063 FAKULTET ORGANIZACIJE I INFORMATIKE U VARAŽDINU</t>
  </si>
  <si>
    <t>OSOBA ZA KONTAKTIRANJE: MATEA ŠOŠTAREC</t>
  </si>
  <si>
    <t>TELEFON ZA KONTAKT: 042390807</t>
  </si>
  <si>
    <t>EMAIL ZA KONTAKT: masostarec@foi.unizg.hr</t>
  </si>
  <si>
    <t>A622181</t>
  </si>
  <si>
    <t>SREDSTVA UČEŠĆA ZA POMOĆI</t>
  </si>
  <si>
    <t>EUROPSKI SOCIJALNI FOND (ESF)</t>
  </si>
  <si>
    <t>OP UČINKOVITI LJUDSKI POTENCIJALI 2014-2020, PRIORITET 3</t>
  </si>
  <si>
    <t>Prihodi od nefinancijske imovine i nadoknade štete</t>
  </si>
  <si>
    <t>FAKULTET ORGANIZACIJE I INFORMATIKE</t>
  </si>
  <si>
    <t>MJESTO I DATUM: VARAŽDIN, 7. PROSINCA 2023</t>
  </si>
  <si>
    <t>DEKANICA:</t>
  </si>
  <si>
    <t>prof.dr.sc. Marina Klačmer Čalopa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</si>
</sst>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6"/>
      <color theme="1"/>
      <name val="Calibri Light"/>
      <family val="2"/>
      <charset val="238"/>
      <scheme val="major"/>
    </font>
    <font>
      <b/>
      <sz val="10"/>
      <color indexed="8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b/>
      <sz val="9"/>
      <name val="Calibri Light"/>
      <family val="2"/>
      <charset val="238"/>
      <scheme val="maj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35">
    <xf numFmtId="0" fontId="0" fillId="0" borderId="0" xfId="0"/>
    <xf numFmtId="3" fontId="12" fillId="0" borderId="4" xfId="45" applyNumberFormat="1" applyFill="1">
      <alignment vertical="center"/>
    </xf>
    <xf numFmtId="0" fontId="0" fillId="0" borderId="0" xfId="0" applyFill="1"/>
    <xf numFmtId="0" fontId="12" fillId="30" borderId="4" xfId="49" quotePrefix="1" applyFill="1">
      <alignment horizontal="left" vertical="center" indent="1"/>
    </xf>
    <xf numFmtId="0" fontId="14" fillId="0" borderId="0" xfId="0" applyFont="1" applyFill="1"/>
    <xf numFmtId="0" fontId="16" fillId="31" borderId="3" xfId="0" quotePrefix="1" applyFont="1" applyFill="1" applyBorder="1" applyAlignment="1">
      <alignment horizontal="center" vertical="center" wrapText="1"/>
    </xf>
    <xf numFmtId="0" fontId="16" fillId="31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7" fillId="0" borderId="3" xfId="49" quotePrefix="1" applyFont="1" applyFill="1" applyBorder="1">
      <alignment horizontal="left" vertical="center" indent="1"/>
    </xf>
    <xf numFmtId="3" fontId="17" fillId="0" borderId="3" xfId="50" applyNumberFormat="1" applyFont="1" applyFill="1" applyBorder="1">
      <alignment horizontal="right" vertical="center"/>
    </xf>
    <xf numFmtId="0" fontId="18" fillId="0" borderId="0" xfId="0" applyFont="1" applyFill="1"/>
    <xf numFmtId="0" fontId="19" fillId="29" borderId="3" xfId="6" quotePrefix="1" applyFont="1" applyFill="1" applyBorder="1" applyAlignment="1">
      <alignment horizontal="left" vertical="center" indent="1"/>
    </xf>
    <xf numFmtId="3" fontId="19" fillId="29" borderId="3" xfId="50" applyNumberFormat="1" applyFont="1" applyFill="1" applyBorder="1">
      <alignment horizontal="right" vertical="center"/>
    </xf>
    <xf numFmtId="0" fontId="19" fillId="28" borderId="3" xfId="49" quotePrefix="1" applyFont="1" applyFill="1" applyBorder="1">
      <alignment horizontal="left" vertical="center" indent="1"/>
    </xf>
    <xf numFmtId="3" fontId="19" fillId="28" borderId="3" xfId="50" applyNumberFormat="1" applyFont="1" applyFill="1" applyBorder="1">
      <alignment horizontal="right" vertical="center"/>
    </xf>
    <xf numFmtId="0" fontId="19" fillId="27" borderId="3" xfId="49" quotePrefix="1" applyFont="1" applyFill="1" applyBorder="1">
      <alignment horizontal="left" vertical="center" indent="1"/>
    </xf>
    <xf numFmtId="3" fontId="19" fillId="27" borderId="3" xfId="50" applyNumberFormat="1" applyFont="1" applyFill="1" applyBorder="1">
      <alignment horizontal="right" vertical="center"/>
    </xf>
    <xf numFmtId="3" fontId="17" fillId="27" borderId="3" xfId="50" applyNumberFormat="1" applyFont="1" applyFill="1" applyBorder="1">
      <alignment horizontal="right" vertical="center"/>
    </xf>
    <xf numFmtId="3" fontId="12" fillId="30" borderId="4" xfId="45" applyNumberFormat="1" applyFill="1">
      <alignment vertical="center"/>
    </xf>
    <xf numFmtId="3" fontId="12" fillId="30" borderId="4" xfId="50" applyNumberFormat="1" applyFill="1">
      <alignment horizontal="right" vertical="center"/>
    </xf>
    <xf numFmtId="3" fontId="0" fillId="0" borderId="0" xfId="0" applyNumberFormat="1" applyFill="1"/>
    <xf numFmtId="3" fontId="18" fillId="0" borderId="0" xfId="0" applyNumberFormat="1" applyFont="1" applyFill="1"/>
    <xf numFmtId="0" fontId="17" fillId="0" borderId="0" xfId="49" quotePrefix="1" applyFont="1" applyFill="1" applyBorder="1">
      <alignment horizontal="left" vertical="center" indent="1"/>
    </xf>
    <xf numFmtId="3" fontId="17" fillId="0" borderId="0" xfId="50" applyNumberFormat="1" applyFont="1" applyFill="1" applyBorder="1">
      <alignment horizontal="right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19" fillId="29" borderId="3" xfId="6" quotePrefix="1" applyFont="1" applyFill="1" applyBorder="1" applyAlignment="1">
      <alignment horizontal="center" vertical="center"/>
    </xf>
    <xf numFmtId="0" fontId="19" fillId="28" borderId="3" xfId="49" quotePrefix="1" applyFont="1" applyFill="1" applyBorder="1" applyAlignment="1">
      <alignment horizontal="center" vertical="center"/>
    </xf>
    <xf numFmtId="0" fontId="19" fillId="27" borderId="3" xfId="49" quotePrefix="1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/>
    </xf>
    <xf numFmtId="0" fontId="17" fillId="0" borderId="3" xfId="49" quotePrefix="1" applyFont="1" applyFill="1" applyBorder="1" applyAlignment="1">
      <alignment horizontal="right" vertical="center"/>
    </xf>
    <xf numFmtId="49" fontId="17" fillId="0" borderId="3" xfId="49" quotePrefix="1" applyNumberFormat="1" applyFont="1" applyFill="1" applyBorder="1" applyAlignment="1">
      <alignment horizontal="right" vertical="center"/>
    </xf>
    <xf numFmtId="0" fontId="17" fillId="0" borderId="0" xfId="49" quotePrefix="1" applyFont="1" applyFill="1" applyBorder="1" applyAlignment="1">
      <alignment horizontal="right" vertic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3"/>
  <sheetViews>
    <sheetView tabSelected="1" zoomScale="110" zoomScaleNormal="110" workbookViewId="0">
      <pane xSplit="2" ySplit="11" topLeftCell="C33" activePane="bottomRight" state="frozen"/>
      <selection pane="topRight" activeCell="C1" sqref="C1"/>
      <selection pane="bottomLeft" activeCell="A3" sqref="A3"/>
      <selection pane="bottomRight" activeCell="H3" sqref="H3"/>
    </sheetView>
  </sheetViews>
  <sheetFormatPr defaultRowHeight="15" x14ac:dyDescent="0.25"/>
  <cols>
    <col min="1" max="1" width="17.28515625" style="31" customWidth="1"/>
    <col min="2" max="2" width="57.42578125" style="4" customWidth="1"/>
    <col min="3" max="7" width="13.28515625" style="4" customWidth="1"/>
    <col min="8" max="16384" width="9.140625" style="2"/>
  </cols>
  <sheetData>
    <row r="1" spans="1:8" x14ac:dyDescent="0.25">
      <c r="A1" s="27" t="s">
        <v>58</v>
      </c>
      <c r="B1" s="27"/>
      <c r="C1" s="27"/>
      <c r="D1" s="27"/>
      <c r="E1" s="27"/>
      <c r="F1" s="27"/>
      <c r="G1" s="27"/>
    </row>
    <row r="2" spans="1:8" x14ac:dyDescent="0.25">
      <c r="A2" s="27" t="s">
        <v>68</v>
      </c>
      <c r="B2" s="27"/>
      <c r="C2" s="27"/>
      <c r="D2" s="27"/>
      <c r="E2" s="27"/>
      <c r="F2" s="27"/>
      <c r="G2" s="27"/>
    </row>
    <row r="3" spans="1:8" x14ac:dyDescent="0.25">
      <c r="A3" s="27" t="s">
        <v>59</v>
      </c>
      <c r="B3" s="27"/>
      <c r="C3" s="27"/>
      <c r="D3" s="27"/>
      <c r="E3" s="27"/>
      <c r="F3" s="27"/>
      <c r="G3" s="27"/>
    </row>
    <row r="4" spans="1:8" x14ac:dyDescent="0.25">
      <c r="A4" s="27" t="s">
        <v>60</v>
      </c>
      <c r="B4" s="27"/>
      <c r="C4" s="27"/>
      <c r="D4" s="27"/>
      <c r="E4" s="27"/>
      <c r="F4" s="27"/>
      <c r="G4" s="27"/>
    </row>
    <row r="5" spans="1:8" x14ac:dyDescent="0.25">
      <c r="A5" s="27" t="s">
        <v>61</v>
      </c>
      <c r="B5" s="27"/>
      <c r="C5" s="27"/>
      <c r="D5" s="27"/>
      <c r="E5" s="27"/>
      <c r="F5" s="27"/>
      <c r="G5" s="27"/>
    </row>
    <row r="6" spans="1:8" x14ac:dyDescent="0.25">
      <c r="A6" s="7"/>
      <c r="B6" s="8"/>
      <c r="C6" s="7"/>
      <c r="D6" s="7"/>
      <c r="E6" s="7"/>
      <c r="F6" s="7"/>
      <c r="G6" s="7"/>
    </row>
    <row r="7" spans="1:8" x14ac:dyDescent="0.25">
      <c r="H7" s="21"/>
    </row>
    <row r="8" spans="1:8" ht="21" x14ac:dyDescent="0.35">
      <c r="A8" s="26" t="s">
        <v>57</v>
      </c>
      <c r="B8" s="26"/>
      <c r="C8" s="26"/>
      <c r="D8" s="26"/>
      <c r="E8" s="26"/>
      <c r="F8" s="26"/>
      <c r="G8" s="26"/>
    </row>
    <row r="9" spans="1:8" x14ac:dyDescent="0.25">
      <c r="H9" s="21"/>
    </row>
    <row r="11" spans="1:8" ht="25.5" x14ac:dyDescent="0.25">
      <c r="A11" s="5">
        <v>2063</v>
      </c>
      <c r="B11" s="5" t="s">
        <v>67</v>
      </c>
      <c r="C11" s="5" t="s">
        <v>46</v>
      </c>
      <c r="D11" s="5" t="s">
        <v>47</v>
      </c>
      <c r="E11" s="6" t="s">
        <v>48</v>
      </c>
      <c r="F11" s="6" t="s">
        <v>49</v>
      </c>
      <c r="G11" s="6" t="s">
        <v>50</v>
      </c>
    </row>
    <row r="12" spans="1:8" s="11" customFormat="1" ht="12" x14ac:dyDescent="0.2">
      <c r="A12" s="32">
        <v>11</v>
      </c>
      <c r="B12" s="9" t="s">
        <v>2</v>
      </c>
      <c r="C12" s="10">
        <f>C23+C27+C35</f>
        <v>4380299.4000000004</v>
      </c>
      <c r="D12" s="10">
        <f>D23+D27+D35+D38</f>
        <v>4875251</v>
      </c>
      <c r="E12" s="10">
        <f>E23+E27+E35</f>
        <v>5189589</v>
      </c>
      <c r="F12" s="10">
        <f>F23+F27+F35</f>
        <v>5203030</v>
      </c>
      <c r="G12" s="10">
        <f>G23+G27+G35</f>
        <v>5205443</v>
      </c>
    </row>
    <row r="13" spans="1:8" s="11" customFormat="1" ht="12" x14ac:dyDescent="0.2">
      <c r="A13" s="32">
        <v>12</v>
      </c>
      <c r="B13" s="9" t="s">
        <v>5</v>
      </c>
      <c r="C13" s="10">
        <f>C123</f>
        <v>57344.45</v>
      </c>
      <c r="D13" s="10">
        <f>D123</f>
        <v>9917</v>
      </c>
      <c r="E13" s="10">
        <f>E123</f>
        <v>0</v>
      </c>
      <c r="F13" s="10">
        <f>F123</f>
        <v>0</v>
      </c>
      <c r="G13" s="10">
        <f>G123</f>
        <v>0</v>
      </c>
    </row>
    <row r="14" spans="1:8" s="11" customFormat="1" ht="12" x14ac:dyDescent="0.2">
      <c r="A14" s="32">
        <v>31</v>
      </c>
      <c r="B14" s="9" t="s">
        <v>15</v>
      </c>
      <c r="C14" s="10">
        <f>C41</f>
        <v>777951.67</v>
      </c>
      <c r="D14" s="10">
        <f>D41</f>
        <v>428848</v>
      </c>
      <c r="E14" s="10">
        <f>E41</f>
        <v>692696</v>
      </c>
      <c r="F14" s="10">
        <f>F41</f>
        <v>638266</v>
      </c>
      <c r="G14" s="10">
        <f>G41</f>
        <v>638266</v>
      </c>
    </row>
    <row r="15" spans="1:8" s="11" customFormat="1" ht="12" x14ac:dyDescent="0.2">
      <c r="A15" s="32">
        <v>43</v>
      </c>
      <c r="B15" s="9" t="s">
        <v>9</v>
      </c>
      <c r="C15" s="10">
        <f>C53</f>
        <v>950829.84000000008</v>
      </c>
      <c r="D15" s="10">
        <f>D53</f>
        <v>773029</v>
      </c>
      <c r="E15" s="10">
        <f>E53</f>
        <v>888347</v>
      </c>
      <c r="F15" s="10">
        <f>F53</f>
        <v>910557</v>
      </c>
      <c r="G15" s="10">
        <f>G53</f>
        <v>910557</v>
      </c>
    </row>
    <row r="16" spans="1:8" s="11" customFormat="1" ht="12" x14ac:dyDescent="0.2">
      <c r="A16" s="32">
        <v>51</v>
      </c>
      <c r="B16" s="9" t="s">
        <v>11</v>
      </c>
      <c r="C16" s="10">
        <f>C86</f>
        <v>213329.21</v>
      </c>
      <c r="D16" s="10">
        <f>D86</f>
        <v>96276</v>
      </c>
      <c r="E16" s="10">
        <f>E86</f>
        <v>84373</v>
      </c>
      <c r="F16" s="10">
        <f>F86</f>
        <v>40679</v>
      </c>
      <c r="G16" s="10">
        <f>G86</f>
        <v>25679</v>
      </c>
    </row>
    <row r="17" spans="1:9" s="11" customFormat="1" ht="12" x14ac:dyDescent="0.2">
      <c r="A17" s="32">
        <v>52</v>
      </c>
      <c r="B17" s="9" t="s">
        <v>12</v>
      </c>
      <c r="C17" s="10">
        <f>C98+C65</f>
        <v>526684</v>
      </c>
      <c r="D17" s="10">
        <f t="shared" ref="D17:G17" si="0">D98+D65</f>
        <v>559004</v>
      </c>
      <c r="E17" s="10">
        <f t="shared" si="0"/>
        <v>437138</v>
      </c>
      <c r="F17" s="10">
        <f t="shared" si="0"/>
        <v>204581</v>
      </c>
      <c r="G17" s="10">
        <f t="shared" si="0"/>
        <v>83803</v>
      </c>
    </row>
    <row r="18" spans="1:9" s="11" customFormat="1" ht="12" x14ac:dyDescent="0.2">
      <c r="A18" s="32">
        <v>561</v>
      </c>
      <c r="B18" s="9" t="s">
        <v>21</v>
      </c>
      <c r="C18" s="10">
        <f>C131</f>
        <v>180225.88999999998</v>
      </c>
      <c r="D18" s="10">
        <f>D131</f>
        <v>56198</v>
      </c>
      <c r="E18" s="10">
        <f>E131</f>
        <v>0</v>
      </c>
      <c r="F18" s="10">
        <f>F131</f>
        <v>0</v>
      </c>
      <c r="G18" s="10">
        <f>G131</f>
        <v>0</v>
      </c>
    </row>
    <row r="19" spans="1:9" s="11" customFormat="1" ht="12" x14ac:dyDescent="0.2">
      <c r="A19" s="32">
        <v>61</v>
      </c>
      <c r="B19" s="9" t="s">
        <v>13</v>
      </c>
      <c r="C19" s="10">
        <f>C68+C110</f>
        <v>236218.47</v>
      </c>
      <c r="D19" s="10">
        <f>D68+D110</f>
        <v>124723</v>
      </c>
      <c r="E19" s="10">
        <f>E68+E110</f>
        <v>57377</v>
      </c>
      <c r="F19" s="10">
        <f>F68+F110</f>
        <v>53686</v>
      </c>
      <c r="G19" s="10">
        <f>G68+G110</f>
        <v>53686</v>
      </c>
    </row>
    <row r="20" spans="1:9" s="11" customFormat="1" ht="12" x14ac:dyDescent="0.2">
      <c r="A20" s="32">
        <v>71</v>
      </c>
      <c r="B20" s="9" t="s">
        <v>66</v>
      </c>
      <c r="C20" s="10">
        <f>C80</f>
        <v>3772.83</v>
      </c>
      <c r="D20" s="10">
        <f t="shared" ref="D20:G20" si="1">D80</f>
        <v>1431</v>
      </c>
      <c r="E20" s="10">
        <f t="shared" si="1"/>
        <v>350</v>
      </c>
      <c r="F20" s="10">
        <f t="shared" si="1"/>
        <v>359</v>
      </c>
      <c r="G20" s="10">
        <f t="shared" si="1"/>
        <v>359</v>
      </c>
      <c r="I20" s="22"/>
    </row>
    <row r="21" spans="1:9" s="11" customFormat="1" ht="12" x14ac:dyDescent="0.2">
      <c r="A21" s="28" t="s">
        <v>43</v>
      </c>
      <c r="B21" s="12" t="s">
        <v>44</v>
      </c>
      <c r="C21" s="13">
        <f>C22+C26+C34+C40+C85+C37+C122</f>
        <v>7326655.7599999998</v>
      </c>
      <c r="D21" s="13">
        <f>D22+D26+D34+D40+D85+D37+D122</f>
        <v>6924677</v>
      </c>
      <c r="E21" s="13">
        <f>E22+E26+E34+E40+E85+E37+E122</f>
        <v>7349870</v>
      </c>
      <c r="F21" s="13">
        <f>F22+F26+F34+F40+F85+F37+F122</f>
        <v>7051158</v>
      </c>
      <c r="G21" s="13">
        <f>G22+G26+G34+G40+G85+G37+G122</f>
        <v>6917793</v>
      </c>
    </row>
    <row r="22" spans="1:9" s="11" customFormat="1" ht="12" x14ac:dyDescent="0.2">
      <c r="A22" s="29" t="s">
        <v>0</v>
      </c>
      <c r="B22" s="14" t="s">
        <v>1</v>
      </c>
      <c r="C22" s="15">
        <f t="shared" ref="C22:G22" si="2">C23</f>
        <v>3541924</v>
      </c>
      <c r="D22" s="15">
        <f t="shared" si="2"/>
        <v>4069236</v>
      </c>
      <c r="E22" s="15">
        <f>E23</f>
        <v>4404347</v>
      </c>
      <c r="F22" s="15">
        <f t="shared" si="2"/>
        <v>4417788</v>
      </c>
      <c r="G22" s="15">
        <f t="shared" si="2"/>
        <v>4420201</v>
      </c>
    </row>
    <row r="23" spans="1:9" s="11" customFormat="1" ht="12" x14ac:dyDescent="0.2">
      <c r="A23" s="30" t="s">
        <v>31</v>
      </c>
      <c r="B23" s="16" t="s">
        <v>51</v>
      </c>
      <c r="C23" s="17">
        <f>SUM(C24:C25)</f>
        <v>3541924</v>
      </c>
      <c r="D23" s="17">
        <f t="shared" ref="D23:G23" si="3">SUM(D24:D25)</f>
        <v>4069236</v>
      </c>
      <c r="E23" s="17">
        <f>SUM(E24:E25)</f>
        <v>4404347</v>
      </c>
      <c r="F23" s="17">
        <f t="shared" si="3"/>
        <v>4417788</v>
      </c>
      <c r="G23" s="17">
        <f t="shared" si="3"/>
        <v>4420201</v>
      </c>
    </row>
    <row r="24" spans="1:9" s="11" customFormat="1" ht="12" x14ac:dyDescent="0.2">
      <c r="A24" s="33" t="s">
        <v>14</v>
      </c>
      <c r="B24" s="9" t="s">
        <v>33</v>
      </c>
      <c r="C24" s="10">
        <v>3445105</v>
      </c>
      <c r="D24" s="10">
        <v>3964110</v>
      </c>
      <c r="E24" s="10">
        <v>4281489</v>
      </c>
      <c r="F24" s="10">
        <v>4294555</v>
      </c>
      <c r="G24" s="10">
        <v>4296901</v>
      </c>
    </row>
    <row r="25" spans="1:9" s="11" customFormat="1" ht="12" x14ac:dyDescent="0.2">
      <c r="A25" s="33" t="s">
        <v>22</v>
      </c>
      <c r="B25" s="9" t="s">
        <v>32</v>
      </c>
      <c r="C25" s="10">
        <f>84729+7645+4445</f>
        <v>96819</v>
      </c>
      <c r="D25" s="10">
        <v>105126</v>
      </c>
      <c r="E25" s="10">
        <v>122858</v>
      </c>
      <c r="F25" s="10">
        <v>123233</v>
      </c>
      <c r="G25" s="10">
        <v>123300</v>
      </c>
    </row>
    <row r="26" spans="1:9" s="11" customFormat="1" ht="12" x14ac:dyDescent="0.2">
      <c r="A26" s="29" t="s">
        <v>7</v>
      </c>
      <c r="B26" s="14" t="s">
        <v>8</v>
      </c>
      <c r="C26" s="15">
        <f t="shared" ref="C26:G26" si="4">C27</f>
        <v>836466.44000000006</v>
      </c>
      <c r="D26" s="15">
        <f t="shared" si="4"/>
        <v>799110</v>
      </c>
      <c r="E26" s="15">
        <f t="shared" si="4"/>
        <v>779740</v>
      </c>
      <c r="F26" s="15">
        <f t="shared" si="4"/>
        <v>779740</v>
      </c>
      <c r="G26" s="15">
        <f t="shared" si="4"/>
        <v>779740</v>
      </c>
    </row>
    <row r="27" spans="1:9" s="11" customFormat="1" ht="12" x14ac:dyDescent="0.2">
      <c r="A27" s="30" t="s">
        <v>31</v>
      </c>
      <c r="B27" s="16" t="s">
        <v>51</v>
      </c>
      <c r="C27" s="17">
        <f>SUM(C28:C33)</f>
        <v>836466.44000000006</v>
      </c>
      <c r="D27" s="17">
        <f t="shared" ref="D27:G27" si="5">SUM(D28:D33)</f>
        <v>799110</v>
      </c>
      <c r="E27" s="17">
        <f>SUM(E28:E33)</f>
        <v>779740</v>
      </c>
      <c r="F27" s="17">
        <f t="shared" si="5"/>
        <v>779740</v>
      </c>
      <c r="G27" s="17">
        <f t="shared" si="5"/>
        <v>779740</v>
      </c>
    </row>
    <row r="28" spans="1:9" s="11" customFormat="1" ht="12" x14ac:dyDescent="0.2">
      <c r="A28" s="33" t="s">
        <v>14</v>
      </c>
      <c r="B28" s="9" t="s">
        <v>33</v>
      </c>
      <c r="C28" s="10">
        <v>0</v>
      </c>
      <c r="D28" s="19">
        <v>157642</v>
      </c>
      <c r="E28" s="10">
        <v>97608</v>
      </c>
      <c r="F28" s="10">
        <v>97608</v>
      </c>
      <c r="G28" s="10">
        <v>97608</v>
      </c>
    </row>
    <row r="29" spans="1:9" s="11" customFormat="1" ht="12" x14ac:dyDescent="0.2">
      <c r="A29" s="33" t="s">
        <v>22</v>
      </c>
      <c r="B29" s="9" t="s">
        <v>32</v>
      </c>
      <c r="C29" s="10">
        <f>709938.67+126.09+464.53</f>
        <v>710529.29</v>
      </c>
      <c r="D29" s="20">
        <v>552677</v>
      </c>
      <c r="E29" s="10">
        <v>603044</v>
      </c>
      <c r="F29" s="10">
        <v>603044</v>
      </c>
      <c r="G29" s="10">
        <v>603044</v>
      </c>
    </row>
    <row r="30" spans="1:9" s="11" customFormat="1" ht="12" x14ac:dyDescent="0.2">
      <c r="A30" s="33">
        <v>34</v>
      </c>
      <c r="B30" s="9" t="s">
        <v>34</v>
      </c>
      <c r="C30" s="10">
        <v>5131.74</v>
      </c>
      <c r="D30" s="20">
        <v>0</v>
      </c>
      <c r="E30" s="10">
        <v>0</v>
      </c>
      <c r="F30" s="10">
        <v>0</v>
      </c>
      <c r="G30" s="10">
        <v>0</v>
      </c>
    </row>
    <row r="31" spans="1:9" s="11" customFormat="1" ht="12" x14ac:dyDescent="0.2">
      <c r="A31" s="33" t="s">
        <v>25</v>
      </c>
      <c r="B31" s="9" t="s">
        <v>42</v>
      </c>
      <c r="C31" s="10">
        <v>120805.41</v>
      </c>
      <c r="D31" s="10">
        <v>0</v>
      </c>
      <c r="E31" s="10">
        <v>0</v>
      </c>
      <c r="F31" s="10">
        <v>0</v>
      </c>
      <c r="G31" s="10">
        <v>0</v>
      </c>
    </row>
    <row r="32" spans="1:9" s="11" customFormat="1" ht="12" x14ac:dyDescent="0.2">
      <c r="A32" s="33" t="s">
        <v>26</v>
      </c>
      <c r="B32" s="9" t="s">
        <v>36</v>
      </c>
      <c r="C32" s="10">
        <v>0</v>
      </c>
      <c r="D32" s="20">
        <v>88791</v>
      </c>
      <c r="E32" s="10">
        <v>79088</v>
      </c>
      <c r="F32" s="10">
        <v>79088</v>
      </c>
      <c r="G32" s="10">
        <v>79088</v>
      </c>
    </row>
    <row r="33" spans="1:7" s="11" customFormat="1" ht="12" x14ac:dyDescent="0.2">
      <c r="A33" s="33" t="s">
        <v>28</v>
      </c>
      <c r="B33" s="9" t="s">
        <v>37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s="11" customFormat="1" ht="12" x14ac:dyDescent="0.2">
      <c r="A34" s="29" t="s">
        <v>3</v>
      </c>
      <c r="B34" s="14" t="s">
        <v>4</v>
      </c>
      <c r="C34" s="15">
        <f>C35</f>
        <v>1908.96</v>
      </c>
      <c r="D34" s="15">
        <f t="shared" ref="D34:G34" si="6">D35</f>
        <v>2031</v>
      </c>
      <c r="E34" s="15">
        <f t="shared" si="6"/>
        <v>5502</v>
      </c>
      <c r="F34" s="15">
        <f t="shared" si="6"/>
        <v>5502</v>
      </c>
      <c r="G34" s="15">
        <f t="shared" si="6"/>
        <v>5502</v>
      </c>
    </row>
    <row r="35" spans="1:7" s="11" customFormat="1" ht="12" x14ac:dyDescent="0.2">
      <c r="A35" s="30" t="s">
        <v>31</v>
      </c>
      <c r="B35" s="16" t="s">
        <v>51</v>
      </c>
      <c r="C35" s="17">
        <f>SUM(C36)</f>
        <v>1908.96</v>
      </c>
      <c r="D35" s="17">
        <f>SUM(D36)</f>
        <v>2031</v>
      </c>
      <c r="E35" s="17">
        <f>SUM(E36)</f>
        <v>5502</v>
      </c>
      <c r="F35" s="17">
        <f t="shared" ref="F35:G35" si="7">SUM(F36)</f>
        <v>5502</v>
      </c>
      <c r="G35" s="17">
        <f t="shared" si="7"/>
        <v>5502</v>
      </c>
    </row>
    <row r="36" spans="1:7" s="11" customFormat="1" ht="12" x14ac:dyDescent="0.2">
      <c r="A36" s="32" t="s">
        <v>22</v>
      </c>
      <c r="B36" s="9" t="s">
        <v>32</v>
      </c>
      <c r="C36" s="10">
        <v>1908.96</v>
      </c>
      <c r="D36" s="10">
        <v>2031</v>
      </c>
      <c r="E36" s="10">
        <v>5502</v>
      </c>
      <c r="F36" s="10">
        <v>5502</v>
      </c>
      <c r="G36" s="10">
        <v>5502</v>
      </c>
    </row>
    <row r="37" spans="1:7" s="11" customFormat="1" ht="12" x14ac:dyDescent="0.2">
      <c r="A37" s="29" t="s">
        <v>62</v>
      </c>
      <c r="B37" s="14" t="s">
        <v>6</v>
      </c>
      <c r="C37" s="15">
        <f>C38</f>
        <v>0</v>
      </c>
      <c r="D37" s="15">
        <f t="shared" ref="D37" si="8">D38</f>
        <v>4874</v>
      </c>
      <c r="E37" s="15">
        <f t="shared" ref="E37" si="9">E38</f>
        <v>0</v>
      </c>
      <c r="F37" s="15">
        <f t="shared" ref="F37" si="10">F38</f>
        <v>0</v>
      </c>
      <c r="G37" s="15">
        <f t="shared" ref="G37" si="11">G38</f>
        <v>0</v>
      </c>
    </row>
    <row r="38" spans="1:7" s="11" customFormat="1" ht="12" x14ac:dyDescent="0.2">
      <c r="A38" s="30" t="s">
        <v>31</v>
      </c>
      <c r="B38" s="16" t="s">
        <v>51</v>
      </c>
      <c r="C38" s="17">
        <f>SUM(C39)</f>
        <v>0</v>
      </c>
      <c r="D38" s="17">
        <f>SUM(D39)</f>
        <v>4874</v>
      </c>
      <c r="E38" s="17">
        <f>SUM(E39)</f>
        <v>0</v>
      </c>
      <c r="F38" s="17">
        <f t="shared" ref="F38" si="12">SUM(F39)</f>
        <v>0</v>
      </c>
      <c r="G38" s="17">
        <f t="shared" ref="G38" si="13">SUM(G39)</f>
        <v>0</v>
      </c>
    </row>
    <row r="39" spans="1:7" s="11" customFormat="1" ht="12" x14ac:dyDescent="0.2">
      <c r="A39" s="32">
        <v>31</v>
      </c>
      <c r="B39" s="3" t="s">
        <v>33</v>
      </c>
      <c r="C39" s="10">
        <v>0</v>
      </c>
      <c r="D39" s="10">
        <v>4874</v>
      </c>
      <c r="E39" s="10">
        <v>0</v>
      </c>
      <c r="F39" s="10">
        <v>0</v>
      </c>
      <c r="G39" s="10">
        <v>0</v>
      </c>
    </row>
    <row r="40" spans="1:7" s="11" customFormat="1" ht="12" x14ac:dyDescent="0.2">
      <c r="A40" s="29" t="s">
        <v>18</v>
      </c>
      <c r="B40" s="14" t="s">
        <v>19</v>
      </c>
      <c r="C40" s="15">
        <f>C41+C53+C68+C80+C65</f>
        <v>1825528.8300000003</v>
      </c>
      <c r="D40" s="15">
        <f t="shared" ref="D40:G40" si="14">D41+D53+D68+D80+D65</f>
        <v>1271955</v>
      </c>
      <c r="E40" s="15">
        <f t="shared" si="14"/>
        <v>1684770</v>
      </c>
      <c r="F40" s="15">
        <f t="shared" si="14"/>
        <v>1626868</v>
      </c>
      <c r="G40" s="15">
        <f t="shared" si="14"/>
        <v>1626868</v>
      </c>
    </row>
    <row r="41" spans="1:7" s="11" customFormat="1" ht="12" x14ac:dyDescent="0.2">
      <c r="A41" s="30">
        <v>31</v>
      </c>
      <c r="B41" s="16" t="s">
        <v>52</v>
      </c>
      <c r="C41" s="17">
        <f t="shared" ref="C41:G41" si="15">SUM(C42:C52)</f>
        <v>777951.67</v>
      </c>
      <c r="D41" s="17">
        <f t="shared" si="15"/>
        <v>428848</v>
      </c>
      <c r="E41" s="17">
        <f t="shared" si="15"/>
        <v>692696</v>
      </c>
      <c r="F41" s="17">
        <f t="shared" si="15"/>
        <v>638266</v>
      </c>
      <c r="G41" s="17">
        <f t="shared" si="15"/>
        <v>638266</v>
      </c>
    </row>
    <row r="42" spans="1:7" s="11" customFormat="1" ht="12" x14ac:dyDescent="0.2">
      <c r="A42" s="33" t="s">
        <v>14</v>
      </c>
      <c r="B42" s="9" t="s">
        <v>33</v>
      </c>
      <c r="C42" s="10">
        <v>409271.69</v>
      </c>
      <c r="D42" s="10">
        <v>132446</v>
      </c>
      <c r="E42" s="10">
        <v>337219</v>
      </c>
      <c r="F42" s="10">
        <v>345649</v>
      </c>
      <c r="G42" s="10">
        <v>345649</v>
      </c>
    </row>
    <row r="43" spans="1:7" s="11" customFormat="1" ht="12" x14ac:dyDescent="0.2">
      <c r="A43" s="33" t="s">
        <v>22</v>
      </c>
      <c r="B43" s="9" t="s">
        <v>32</v>
      </c>
      <c r="C43" s="10">
        <v>233893.51</v>
      </c>
      <c r="D43" s="10">
        <v>239326</v>
      </c>
      <c r="E43" s="10">
        <v>263954</v>
      </c>
      <c r="F43" s="10">
        <v>270555</v>
      </c>
      <c r="G43" s="10">
        <v>270555</v>
      </c>
    </row>
    <row r="44" spans="1:7" s="11" customFormat="1" ht="12" x14ac:dyDescent="0.2">
      <c r="A44" s="33">
        <v>34</v>
      </c>
      <c r="B44" s="9" t="s">
        <v>34</v>
      </c>
      <c r="C44" s="10">
        <v>5320.38</v>
      </c>
      <c r="D44" s="10">
        <v>3581</v>
      </c>
      <c r="E44" s="10">
        <v>244</v>
      </c>
      <c r="F44" s="10">
        <v>250</v>
      </c>
      <c r="G44" s="10">
        <v>250</v>
      </c>
    </row>
    <row r="45" spans="1:7" s="11" customFormat="1" ht="12" x14ac:dyDescent="0.2">
      <c r="A45" s="33">
        <v>35</v>
      </c>
      <c r="B45" s="9" t="s">
        <v>40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7" s="11" customFormat="1" ht="12" x14ac:dyDescent="0.2">
      <c r="A46" s="33">
        <v>36</v>
      </c>
      <c r="B46" s="9" t="s">
        <v>38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7" s="11" customFormat="1" ht="12" x14ac:dyDescent="0.2">
      <c r="A47" s="33">
        <v>37</v>
      </c>
      <c r="B47" s="9" t="s">
        <v>35</v>
      </c>
      <c r="C47" s="10">
        <v>1531.55</v>
      </c>
      <c r="D47" s="10">
        <v>0</v>
      </c>
      <c r="E47" s="10">
        <v>2230</v>
      </c>
      <c r="F47" s="10">
        <v>2286</v>
      </c>
      <c r="G47" s="10">
        <v>2286</v>
      </c>
    </row>
    <row r="48" spans="1:7" s="11" customFormat="1" ht="12" x14ac:dyDescent="0.2">
      <c r="A48" s="33">
        <v>38</v>
      </c>
      <c r="B48" s="9" t="s">
        <v>39</v>
      </c>
      <c r="C48" s="10">
        <v>23.84</v>
      </c>
      <c r="D48" s="10">
        <v>0</v>
      </c>
      <c r="E48" s="10">
        <v>3323</v>
      </c>
      <c r="F48" s="10">
        <v>3406</v>
      </c>
      <c r="G48" s="10">
        <v>3406</v>
      </c>
    </row>
    <row r="49" spans="1:7" s="11" customFormat="1" ht="12" x14ac:dyDescent="0.2">
      <c r="A49" s="33" t="s">
        <v>25</v>
      </c>
      <c r="B49" s="9" t="s">
        <v>42</v>
      </c>
      <c r="C49" s="10">
        <v>100873.52</v>
      </c>
      <c r="D49" s="10">
        <v>0</v>
      </c>
      <c r="E49" s="10">
        <v>10306</v>
      </c>
      <c r="F49" s="10">
        <v>314</v>
      </c>
      <c r="G49" s="10">
        <v>314</v>
      </c>
    </row>
    <row r="50" spans="1:7" s="11" customFormat="1" ht="12" x14ac:dyDescent="0.2">
      <c r="A50" s="33" t="s">
        <v>26</v>
      </c>
      <c r="B50" s="9" t="s">
        <v>36</v>
      </c>
      <c r="C50" s="10">
        <v>24396.27</v>
      </c>
      <c r="D50" s="19">
        <v>53495</v>
      </c>
      <c r="E50" s="10">
        <v>10420</v>
      </c>
      <c r="F50" s="10">
        <v>10681</v>
      </c>
      <c r="G50" s="10">
        <v>10681</v>
      </c>
    </row>
    <row r="51" spans="1:7" s="11" customFormat="1" ht="12" x14ac:dyDescent="0.2">
      <c r="A51" s="33">
        <v>44</v>
      </c>
      <c r="B51" s="9" t="s">
        <v>56</v>
      </c>
      <c r="C51" s="10">
        <v>2640.91</v>
      </c>
      <c r="D51" s="10">
        <v>0</v>
      </c>
      <c r="E51" s="10">
        <v>5000</v>
      </c>
      <c r="F51" s="10">
        <v>5125</v>
      </c>
      <c r="G51" s="10">
        <v>5125</v>
      </c>
    </row>
    <row r="52" spans="1:7" s="11" customFormat="1" ht="12" x14ac:dyDescent="0.2">
      <c r="A52" s="33">
        <v>45</v>
      </c>
      <c r="B52" s="9" t="s">
        <v>37</v>
      </c>
      <c r="C52" s="10">
        <v>0</v>
      </c>
      <c r="D52" s="10">
        <v>0</v>
      </c>
      <c r="E52" s="10">
        <v>60000</v>
      </c>
      <c r="F52" s="10">
        <v>0</v>
      </c>
      <c r="G52" s="10">
        <v>0</v>
      </c>
    </row>
    <row r="53" spans="1:7" s="11" customFormat="1" ht="12" x14ac:dyDescent="0.2">
      <c r="A53" s="30">
        <v>43</v>
      </c>
      <c r="B53" s="16" t="s">
        <v>53</v>
      </c>
      <c r="C53" s="17">
        <f t="shared" ref="C53:G53" si="16">SUM(C54:C64)</f>
        <v>950829.84000000008</v>
      </c>
      <c r="D53" s="17">
        <f t="shared" si="16"/>
        <v>773029</v>
      </c>
      <c r="E53" s="17">
        <f t="shared" si="16"/>
        <v>888347</v>
      </c>
      <c r="F53" s="17">
        <f t="shared" si="16"/>
        <v>910557</v>
      </c>
      <c r="G53" s="17">
        <f t="shared" si="16"/>
        <v>910557</v>
      </c>
    </row>
    <row r="54" spans="1:7" s="11" customFormat="1" ht="12" x14ac:dyDescent="0.2">
      <c r="A54" s="33" t="s">
        <v>14</v>
      </c>
      <c r="B54" s="9" t="s">
        <v>33</v>
      </c>
      <c r="C54" s="10">
        <v>500220.96</v>
      </c>
      <c r="D54" s="19">
        <v>545929</v>
      </c>
      <c r="E54" s="10">
        <v>619573</v>
      </c>
      <c r="F54" s="10">
        <v>635062</v>
      </c>
      <c r="G54" s="10">
        <v>635062</v>
      </c>
    </row>
    <row r="55" spans="1:7" s="11" customFormat="1" ht="12" x14ac:dyDescent="0.2">
      <c r="A55" s="33" t="s">
        <v>22</v>
      </c>
      <c r="B55" s="9" t="s">
        <v>32</v>
      </c>
      <c r="C55" s="10">
        <v>285869.84999999998</v>
      </c>
      <c r="D55" s="19">
        <v>186356</v>
      </c>
      <c r="E55" s="10">
        <v>245775</v>
      </c>
      <c r="F55" s="10">
        <v>251922</v>
      </c>
      <c r="G55" s="10">
        <v>251922</v>
      </c>
    </row>
    <row r="56" spans="1:7" s="11" customFormat="1" ht="12" x14ac:dyDescent="0.2">
      <c r="A56" s="33">
        <v>34</v>
      </c>
      <c r="B56" s="9" t="s">
        <v>34</v>
      </c>
      <c r="C56" s="10">
        <v>6502.69</v>
      </c>
      <c r="D56" s="19">
        <v>5300</v>
      </c>
      <c r="E56" s="10">
        <v>9411</v>
      </c>
      <c r="F56" s="10">
        <v>9646</v>
      </c>
      <c r="G56" s="10">
        <v>9646</v>
      </c>
    </row>
    <row r="57" spans="1:7" s="11" customFormat="1" ht="12" x14ac:dyDescent="0.2">
      <c r="A57" s="33">
        <v>35</v>
      </c>
      <c r="B57" s="9" t="s">
        <v>40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s="11" customFormat="1" ht="12" x14ac:dyDescent="0.2">
      <c r="A58" s="33">
        <v>36</v>
      </c>
      <c r="B58" s="9" t="s">
        <v>38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s="11" customFormat="1" ht="12" x14ac:dyDescent="0.2">
      <c r="A59" s="33">
        <v>37</v>
      </c>
      <c r="B59" s="9" t="s">
        <v>35</v>
      </c>
      <c r="C59" s="10">
        <v>1871.9</v>
      </c>
      <c r="D59" s="10">
        <v>0</v>
      </c>
      <c r="E59" s="10">
        <v>0</v>
      </c>
      <c r="F59" s="10">
        <v>0</v>
      </c>
      <c r="G59" s="10">
        <v>0</v>
      </c>
    </row>
    <row r="60" spans="1:7" s="11" customFormat="1" ht="12" x14ac:dyDescent="0.2">
      <c r="A60" s="33">
        <v>38</v>
      </c>
      <c r="B60" s="9" t="s">
        <v>39</v>
      </c>
      <c r="C60" s="10">
        <v>29.14</v>
      </c>
      <c r="D60" s="10">
        <v>0</v>
      </c>
      <c r="E60" s="10">
        <v>0</v>
      </c>
      <c r="F60" s="10">
        <v>0</v>
      </c>
      <c r="G60" s="10">
        <v>0</v>
      </c>
    </row>
    <row r="61" spans="1:7" s="11" customFormat="1" ht="12" x14ac:dyDescent="0.2">
      <c r="A61" s="33" t="s">
        <v>25</v>
      </c>
      <c r="B61" s="9" t="s">
        <v>42</v>
      </c>
      <c r="C61" s="10">
        <v>123289.86</v>
      </c>
      <c r="D61" s="10">
        <v>0</v>
      </c>
      <c r="E61" s="10">
        <v>459</v>
      </c>
      <c r="F61" s="10">
        <v>470</v>
      </c>
      <c r="G61" s="10">
        <v>470</v>
      </c>
    </row>
    <row r="62" spans="1:7" s="11" customFormat="1" ht="12" x14ac:dyDescent="0.2">
      <c r="A62" s="33" t="s">
        <v>26</v>
      </c>
      <c r="B62" s="9" t="s">
        <v>36</v>
      </c>
      <c r="C62" s="10">
        <v>29817.66</v>
      </c>
      <c r="D62" s="20">
        <v>14426</v>
      </c>
      <c r="E62" s="10">
        <v>13129</v>
      </c>
      <c r="F62" s="10">
        <v>13457</v>
      </c>
      <c r="G62" s="10">
        <v>13457</v>
      </c>
    </row>
    <row r="63" spans="1:7" s="11" customFormat="1" ht="12" x14ac:dyDescent="0.2">
      <c r="A63" s="33">
        <v>44</v>
      </c>
      <c r="B63" s="9" t="s">
        <v>56</v>
      </c>
      <c r="C63" s="10">
        <v>3227.78</v>
      </c>
      <c r="D63" s="20">
        <v>21018</v>
      </c>
      <c r="E63" s="10">
        <v>0</v>
      </c>
      <c r="F63" s="10">
        <v>0</v>
      </c>
      <c r="G63" s="10">
        <v>0</v>
      </c>
    </row>
    <row r="64" spans="1:7" s="11" customFormat="1" ht="12" x14ac:dyDescent="0.2">
      <c r="A64" s="33">
        <v>45</v>
      </c>
      <c r="B64" s="9" t="s">
        <v>37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s="11" customFormat="1" ht="12" x14ac:dyDescent="0.2">
      <c r="A65" s="30" t="s">
        <v>41</v>
      </c>
      <c r="B65" s="16" t="s">
        <v>12</v>
      </c>
      <c r="C65" s="17">
        <f>SUM(C66:C67)</f>
        <v>0</v>
      </c>
      <c r="D65" s="17">
        <f t="shared" ref="D65:G65" si="17">SUM(D66:D67)</f>
        <v>0</v>
      </c>
      <c r="E65" s="17">
        <f t="shared" si="17"/>
        <v>46000</v>
      </c>
      <c r="F65" s="17">
        <f t="shared" si="17"/>
        <v>24000</v>
      </c>
      <c r="G65" s="17">
        <f t="shared" si="17"/>
        <v>24000</v>
      </c>
    </row>
    <row r="66" spans="1:7" s="11" customFormat="1" ht="12" x14ac:dyDescent="0.2">
      <c r="A66" s="33">
        <v>31</v>
      </c>
      <c r="B66" s="9" t="s">
        <v>33</v>
      </c>
      <c r="C66" s="10">
        <v>0</v>
      </c>
      <c r="D66" s="10">
        <v>0</v>
      </c>
      <c r="E66" s="10">
        <v>45197</v>
      </c>
      <c r="F66" s="10">
        <v>23416</v>
      </c>
      <c r="G66" s="10">
        <v>24000</v>
      </c>
    </row>
    <row r="67" spans="1:7" s="11" customFormat="1" ht="12" x14ac:dyDescent="0.2">
      <c r="A67" s="33">
        <v>32</v>
      </c>
      <c r="B67" s="9" t="s">
        <v>32</v>
      </c>
      <c r="C67" s="10">
        <v>0</v>
      </c>
      <c r="D67" s="10">
        <v>0</v>
      </c>
      <c r="E67" s="10">
        <v>803</v>
      </c>
      <c r="F67" s="10">
        <v>584</v>
      </c>
      <c r="G67" s="10">
        <v>0</v>
      </c>
    </row>
    <row r="68" spans="1:7" s="11" customFormat="1" ht="12" x14ac:dyDescent="0.2">
      <c r="A68" s="30">
        <v>61</v>
      </c>
      <c r="B68" s="16" t="s">
        <v>54</v>
      </c>
      <c r="C68" s="17">
        <f>SUM(C69:C79)</f>
        <v>92974.489999999991</v>
      </c>
      <c r="D68" s="17">
        <f t="shared" ref="D68:G68" si="18">SUM(D69:D79)</f>
        <v>68647</v>
      </c>
      <c r="E68" s="17">
        <f t="shared" si="18"/>
        <v>57377</v>
      </c>
      <c r="F68" s="17">
        <f t="shared" si="18"/>
        <v>53686</v>
      </c>
      <c r="G68" s="17">
        <f t="shared" si="18"/>
        <v>53686</v>
      </c>
    </row>
    <row r="69" spans="1:7" s="11" customFormat="1" ht="12" x14ac:dyDescent="0.2">
      <c r="A69" s="33" t="s">
        <v>14</v>
      </c>
      <c r="B69" s="9" t="s">
        <v>33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s="11" customFormat="1" ht="12" x14ac:dyDescent="0.2">
      <c r="A70" s="33" t="s">
        <v>22</v>
      </c>
      <c r="B70" s="9" t="s">
        <v>32</v>
      </c>
      <c r="C70" s="10">
        <v>24599.75</v>
      </c>
      <c r="D70" s="20">
        <v>15558</v>
      </c>
      <c r="E70" s="10">
        <v>52377</v>
      </c>
      <c r="F70" s="10">
        <v>53686</v>
      </c>
      <c r="G70" s="10">
        <v>53686</v>
      </c>
    </row>
    <row r="71" spans="1:7" s="11" customFormat="1" ht="12" x14ac:dyDescent="0.2">
      <c r="A71" s="33">
        <v>34</v>
      </c>
      <c r="B71" s="9" t="s">
        <v>34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</row>
    <row r="72" spans="1:7" s="11" customFormat="1" ht="12" x14ac:dyDescent="0.2">
      <c r="A72" s="33">
        <v>35</v>
      </c>
      <c r="B72" s="9" t="s">
        <v>40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 s="11" customFormat="1" ht="12" x14ac:dyDescent="0.2">
      <c r="A73" s="33">
        <v>36</v>
      </c>
      <c r="B73" s="9" t="s">
        <v>38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 s="11" customFormat="1" ht="12" x14ac:dyDescent="0.2">
      <c r="A74" s="33">
        <v>37</v>
      </c>
      <c r="B74" s="9" t="s">
        <v>35</v>
      </c>
      <c r="C74" s="10">
        <v>140.69</v>
      </c>
      <c r="D74" s="10">
        <v>0</v>
      </c>
      <c r="E74" s="10">
        <v>0</v>
      </c>
      <c r="F74" s="10">
        <v>0</v>
      </c>
      <c r="G74" s="10">
        <v>0</v>
      </c>
    </row>
    <row r="75" spans="1:7" s="11" customFormat="1" ht="12" x14ac:dyDescent="0.2">
      <c r="A75" s="33">
        <v>38</v>
      </c>
      <c r="B75" s="9" t="s">
        <v>39</v>
      </c>
      <c r="C75" s="11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 s="11" customFormat="1" ht="12" x14ac:dyDescent="0.2">
      <c r="A76" s="33" t="s">
        <v>25</v>
      </c>
      <c r="B76" s="9" t="s">
        <v>42</v>
      </c>
      <c r="C76" s="10">
        <v>61196.84</v>
      </c>
      <c r="D76" s="19">
        <v>53089</v>
      </c>
      <c r="E76" s="10">
        <v>5000</v>
      </c>
      <c r="F76" s="10">
        <v>0</v>
      </c>
      <c r="G76" s="10">
        <v>0</v>
      </c>
    </row>
    <row r="77" spans="1:7" s="11" customFormat="1" ht="12" x14ac:dyDescent="0.2">
      <c r="A77" s="33" t="s">
        <v>26</v>
      </c>
      <c r="B77" s="9" t="s">
        <v>36</v>
      </c>
      <c r="C77" s="10">
        <f>11423.13-4385.92</f>
        <v>7037.2099999999991</v>
      </c>
      <c r="D77" s="10">
        <v>0</v>
      </c>
      <c r="E77" s="10">
        <v>0</v>
      </c>
      <c r="F77" s="10">
        <v>0</v>
      </c>
      <c r="G77" s="10">
        <v>0</v>
      </c>
    </row>
    <row r="78" spans="1:7" s="11" customFormat="1" ht="12" x14ac:dyDescent="0.2">
      <c r="A78" s="33">
        <v>44</v>
      </c>
      <c r="B78" s="9" t="s">
        <v>56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</row>
    <row r="79" spans="1:7" s="11" customFormat="1" ht="12" x14ac:dyDescent="0.2">
      <c r="A79" s="33">
        <v>45</v>
      </c>
      <c r="B79" s="9" t="s">
        <v>37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</row>
    <row r="80" spans="1:7" s="11" customFormat="1" ht="12" x14ac:dyDescent="0.2">
      <c r="A80" s="30">
        <v>71</v>
      </c>
      <c r="B80" s="16" t="s">
        <v>55</v>
      </c>
      <c r="C80" s="18">
        <f>SUM(C81:C84)</f>
        <v>3772.83</v>
      </c>
      <c r="D80" s="18">
        <f t="shared" ref="D80:G80" si="19">SUM(D81:D84)</f>
        <v>1431</v>
      </c>
      <c r="E80" s="18">
        <f t="shared" si="19"/>
        <v>350</v>
      </c>
      <c r="F80" s="18">
        <f t="shared" si="19"/>
        <v>359</v>
      </c>
      <c r="G80" s="18">
        <f t="shared" si="19"/>
        <v>359</v>
      </c>
    </row>
    <row r="81" spans="1:7" s="11" customFormat="1" ht="12" x14ac:dyDescent="0.2">
      <c r="A81" s="33" t="s">
        <v>25</v>
      </c>
      <c r="B81" s="9" t="s">
        <v>42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</row>
    <row r="82" spans="1:7" s="11" customFormat="1" ht="12" x14ac:dyDescent="0.2">
      <c r="A82" s="33" t="s">
        <v>26</v>
      </c>
      <c r="B82" s="9" t="s">
        <v>36</v>
      </c>
      <c r="C82" s="10">
        <v>3772.83</v>
      </c>
      <c r="D82" s="20">
        <v>1431</v>
      </c>
      <c r="E82" s="10">
        <v>350</v>
      </c>
      <c r="F82" s="10">
        <v>359</v>
      </c>
      <c r="G82" s="10">
        <v>359</v>
      </c>
    </row>
    <row r="83" spans="1:7" s="11" customFormat="1" ht="12" x14ac:dyDescent="0.2">
      <c r="A83" s="33">
        <v>44</v>
      </c>
      <c r="B83" s="9" t="s">
        <v>56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</row>
    <row r="84" spans="1:7" s="11" customFormat="1" ht="12" x14ac:dyDescent="0.2">
      <c r="A84" s="33">
        <v>45</v>
      </c>
      <c r="B84" s="9" t="s">
        <v>37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</row>
    <row r="85" spans="1:7" s="11" customFormat="1" ht="12" x14ac:dyDescent="0.2">
      <c r="A85" s="29" t="s">
        <v>16</v>
      </c>
      <c r="B85" s="14" t="s">
        <v>17</v>
      </c>
      <c r="C85" s="15">
        <f t="shared" ref="C85:G85" si="20">C86+C98+C110</f>
        <v>883257.19</v>
      </c>
      <c r="D85" s="15">
        <f t="shared" si="20"/>
        <v>711356</v>
      </c>
      <c r="E85" s="15">
        <f t="shared" si="20"/>
        <v>475511</v>
      </c>
      <c r="F85" s="15">
        <f t="shared" si="20"/>
        <v>221260</v>
      </c>
      <c r="G85" s="15">
        <f t="shared" si="20"/>
        <v>85482</v>
      </c>
    </row>
    <row r="86" spans="1:7" s="11" customFormat="1" ht="12" x14ac:dyDescent="0.2">
      <c r="A86" s="30" t="s">
        <v>10</v>
      </c>
      <c r="B86" s="16" t="s">
        <v>11</v>
      </c>
      <c r="C86" s="17">
        <f>SUM(C87:C97)</f>
        <v>213329.21</v>
      </c>
      <c r="D86" s="17">
        <f t="shared" ref="D86:G86" si="21">SUM(D87:D97)</f>
        <v>96276</v>
      </c>
      <c r="E86" s="17">
        <f t="shared" si="21"/>
        <v>84373</v>
      </c>
      <c r="F86" s="17">
        <f t="shared" si="21"/>
        <v>40679</v>
      </c>
      <c r="G86" s="17">
        <f t="shared" si="21"/>
        <v>25679</v>
      </c>
    </row>
    <row r="87" spans="1:7" s="11" customFormat="1" ht="12" x14ac:dyDescent="0.2">
      <c r="A87" s="33" t="s">
        <v>14</v>
      </c>
      <c r="B87" s="9" t="s">
        <v>33</v>
      </c>
      <c r="C87" s="10">
        <v>25268.98</v>
      </c>
      <c r="D87" s="10">
        <v>34150</v>
      </c>
      <c r="E87" s="10">
        <v>29219</v>
      </c>
      <c r="F87" s="10">
        <v>18000</v>
      </c>
      <c r="G87" s="10">
        <v>15000</v>
      </c>
    </row>
    <row r="88" spans="1:7" s="11" customFormat="1" ht="12" x14ac:dyDescent="0.2">
      <c r="A88" s="33" t="s">
        <v>22</v>
      </c>
      <c r="B88" s="9" t="s">
        <v>32</v>
      </c>
      <c r="C88" s="10">
        <v>97105.76</v>
      </c>
      <c r="D88" s="10">
        <v>62126</v>
      </c>
      <c r="E88" s="10">
        <v>55154</v>
      </c>
      <c r="F88" s="10">
        <v>22679</v>
      </c>
      <c r="G88" s="10">
        <v>10679</v>
      </c>
    </row>
    <row r="89" spans="1:7" s="11" customFormat="1" ht="12" x14ac:dyDescent="0.2">
      <c r="A89" s="33" t="s">
        <v>23</v>
      </c>
      <c r="B89" s="9" t="s">
        <v>34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</row>
    <row r="90" spans="1:7" s="11" customFormat="1" ht="12" x14ac:dyDescent="0.2">
      <c r="A90" s="33" t="s">
        <v>30</v>
      </c>
      <c r="B90" s="9" t="s">
        <v>40</v>
      </c>
      <c r="C90" s="10">
        <v>2030.42</v>
      </c>
      <c r="D90" s="10">
        <v>0</v>
      </c>
      <c r="E90" s="10">
        <v>0</v>
      </c>
      <c r="F90" s="10">
        <v>0</v>
      </c>
      <c r="G90" s="10">
        <v>0</v>
      </c>
    </row>
    <row r="91" spans="1:7" s="11" customFormat="1" ht="12" x14ac:dyDescent="0.2">
      <c r="A91" s="33" t="s">
        <v>29</v>
      </c>
      <c r="B91" s="9" t="s">
        <v>38</v>
      </c>
      <c r="C91" s="10">
        <v>88321.05</v>
      </c>
      <c r="D91" s="10">
        <v>0</v>
      </c>
      <c r="E91" s="10">
        <v>0</v>
      </c>
      <c r="F91" s="10">
        <v>0</v>
      </c>
      <c r="G91" s="10">
        <v>0</v>
      </c>
    </row>
    <row r="92" spans="1:7" s="11" customFormat="1" ht="12" x14ac:dyDescent="0.2">
      <c r="A92" s="33" t="s">
        <v>24</v>
      </c>
      <c r="B92" s="9" t="s">
        <v>35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</row>
    <row r="93" spans="1:7" s="11" customFormat="1" ht="12" x14ac:dyDescent="0.2">
      <c r="A93" s="33" t="s">
        <v>27</v>
      </c>
      <c r="B93" s="9" t="s">
        <v>39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</row>
    <row r="94" spans="1:7" s="11" customFormat="1" ht="12" x14ac:dyDescent="0.2">
      <c r="A94" s="33" t="s">
        <v>25</v>
      </c>
      <c r="B94" s="9" t="s">
        <v>42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</row>
    <row r="95" spans="1:7" s="11" customFormat="1" ht="12" x14ac:dyDescent="0.2">
      <c r="A95" s="33" t="s">
        <v>26</v>
      </c>
      <c r="B95" s="9" t="s">
        <v>36</v>
      </c>
      <c r="C95" s="10">
        <v>603</v>
      </c>
      <c r="D95" s="10">
        <v>0</v>
      </c>
      <c r="E95" s="10">
        <v>0</v>
      </c>
      <c r="F95" s="10">
        <v>0</v>
      </c>
      <c r="G95" s="10">
        <v>0</v>
      </c>
    </row>
    <row r="96" spans="1:7" s="11" customFormat="1" ht="12" x14ac:dyDescent="0.2">
      <c r="A96" s="33">
        <v>44</v>
      </c>
      <c r="B96" s="9" t="s">
        <v>56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</row>
    <row r="97" spans="1:7" s="11" customFormat="1" ht="12" x14ac:dyDescent="0.2">
      <c r="A97" s="33" t="s">
        <v>28</v>
      </c>
      <c r="B97" s="9" t="s">
        <v>37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</row>
    <row r="98" spans="1:7" s="11" customFormat="1" ht="12" x14ac:dyDescent="0.2">
      <c r="A98" s="30" t="s">
        <v>41</v>
      </c>
      <c r="B98" s="16" t="s">
        <v>12</v>
      </c>
      <c r="C98" s="17">
        <f>SUM(C99:C109)</f>
        <v>526684</v>
      </c>
      <c r="D98" s="17">
        <f>SUM(D99:D109)</f>
        <v>559004</v>
      </c>
      <c r="E98" s="17">
        <f t="shared" ref="E98:G98" si="22">SUM(E99:E109)</f>
        <v>391138</v>
      </c>
      <c r="F98" s="17">
        <f t="shared" si="22"/>
        <v>180581</v>
      </c>
      <c r="G98" s="17">
        <f t="shared" si="22"/>
        <v>59803</v>
      </c>
    </row>
    <row r="99" spans="1:7" s="11" customFormat="1" ht="12" x14ac:dyDescent="0.2">
      <c r="A99" s="33" t="s">
        <v>14</v>
      </c>
      <c r="B99" s="9" t="s">
        <v>33</v>
      </c>
      <c r="C99" s="10">
        <v>295638</v>
      </c>
      <c r="D99" s="20">
        <v>298212</v>
      </c>
      <c r="E99" s="10">
        <v>130040</v>
      </c>
      <c r="F99" s="10">
        <v>105440</v>
      </c>
      <c r="G99" s="10">
        <v>0</v>
      </c>
    </row>
    <row r="100" spans="1:7" s="11" customFormat="1" ht="12" x14ac:dyDescent="0.2">
      <c r="A100" s="33" t="s">
        <v>22</v>
      </c>
      <c r="B100" s="9" t="s">
        <v>32</v>
      </c>
      <c r="C100" s="10">
        <v>154773</v>
      </c>
      <c r="D100" s="20">
        <v>177906</v>
      </c>
      <c r="E100" s="10">
        <v>125537</v>
      </c>
      <c r="F100" s="10">
        <v>64921</v>
      </c>
      <c r="G100" s="10">
        <v>2223</v>
      </c>
    </row>
    <row r="101" spans="1:7" s="11" customFormat="1" ht="12" x14ac:dyDescent="0.2">
      <c r="A101" s="33" t="s">
        <v>23</v>
      </c>
      <c r="B101" s="9" t="s">
        <v>34</v>
      </c>
      <c r="C101" s="10">
        <v>607</v>
      </c>
      <c r="D101" s="20">
        <v>133</v>
      </c>
      <c r="E101" s="10">
        <v>0</v>
      </c>
      <c r="F101" s="10">
        <v>0</v>
      </c>
      <c r="G101" s="10">
        <v>0</v>
      </c>
    </row>
    <row r="102" spans="1:7" s="11" customFormat="1" ht="12" x14ac:dyDescent="0.2">
      <c r="A102" s="33" t="s">
        <v>30</v>
      </c>
      <c r="B102" s="9" t="s">
        <v>40</v>
      </c>
      <c r="C102" s="10">
        <v>0</v>
      </c>
      <c r="D102" s="20">
        <v>55297</v>
      </c>
      <c r="E102" s="10">
        <v>0</v>
      </c>
      <c r="F102" s="10">
        <v>0</v>
      </c>
      <c r="G102" s="10">
        <v>0</v>
      </c>
    </row>
    <row r="103" spans="1:7" s="11" customFormat="1" ht="12" x14ac:dyDescent="0.2">
      <c r="A103" s="33" t="s">
        <v>29</v>
      </c>
      <c r="B103" s="9" t="s">
        <v>38</v>
      </c>
      <c r="C103" s="10">
        <v>120</v>
      </c>
      <c r="D103" s="20">
        <v>8032</v>
      </c>
      <c r="E103" s="10">
        <v>115160</v>
      </c>
      <c r="F103" s="10">
        <v>0</v>
      </c>
      <c r="G103" s="10">
        <v>57580</v>
      </c>
    </row>
    <row r="104" spans="1:7" s="11" customFormat="1" ht="12" x14ac:dyDescent="0.2">
      <c r="A104" s="33" t="s">
        <v>24</v>
      </c>
      <c r="B104" s="9" t="s">
        <v>35</v>
      </c>
      <c r="C104" s="10">
        <v>67</v>
      </c>
      <c r="D104" s="20">
        <v>0</v>
      </c>
      <c r="E104" s="10">
        <v>0</v>
      </c>
      <c r="F104" s="10">
        <v>0</v>
      </c>
      <c r="G104" s="10">
        <v>0</v>
      </c>
    </row>
    <row r="105" spans="1:7" s="11" customFormat="1" ht="12" x14ac:dyDescent="0.2">
      <c r="A105" s="33" t="s">
        <v>27</v>
      </c>
      <c r="B105" s="9" t="s">
        <v>39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</row>
    <row r="106" spans="1:7" s="11" customFormat="1" ht="12" x14ac:dyDescent="0.2">
      <c r="A106" s="33" t="s">
        <v>25</v>
      </c>
      <c r="B106" s="9" t="s">
        <v>42</v>
      </c>
      <c r="C106" s="10">
        <v>0</v>
      </c>
      <c r="D106" s="20">
        <v>4679</v>
      </c>
      <c r="E106" s="10">
        <v>9718</v>
      </c>
      <c r="F106" s="10">
        <v>5220</v>
      </c>
      <c r="G106" s="10">
        <v>0</v>
      </c>
    </row>
    <row r="107" spans="1:7" s="11" customFormat="1" ht="12" x14ac:dyDescent="0.2">
      <c r="A107" s="33" t="s">
        <v>26</v>
      </c>
      <c r="B107" s="9" t="s">
        <v>36</v>
      </c>
      <c r="C107" s="10">
        <v>75479</v>
      </c>
      <c r="D107" s="20">
        <v>14745</v>
      </c>
      <c r="E107" s="10">
        <v>10683</v>
      </c>
      <c r="F107" s="10">
        <v>5000</v>
      </c>
      <c r="G107" s="10">
        <v>0</v>
      </c>
    </row>
    <row r="108" spans="1:7" s="11" customFormat="1" ht="12" x14ac:dyDescent="0.2">
      <c r="A108" s="33">
        <v>44</v>
      </c>
      <c r="B108" s="9" t="s">
        <v>56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</row>
    <row r="109" spans="1:7" s="11" customFormat="1" ht="12" x14ac:dyDescent="0.2">
      <c r="A109" s="33" t="s">
        <v>28</v>
      </c>
      <c r="B109" s="9" t="s">
        <v>37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</row>
    <row r="110" spans="1:7" s="11" customFormat="1" ht="12" x14ac:dyDescent="0.2">
      <c r="A110" s="30" t="s">
        <v>45</v>
      </c>
      <c r="B110" s="16" t="s">
        <v>13</v>
      </c>
      <c r="C110" s="17">
        <f>SUM(C111:C121)</f>
        <v>143243.98000000001</v>
      </c>
      <c r="D110" s="17">
        <f>SUM(D111:D121)</f>
        <v>56076</v>
      </c>
      <c r="E110" s="17">
        <f t="shared" ref="E110:G110" si="23">SUM(E111:E121)</f>
        <v>0</v>
      </c>
      <c r="F110" s="17">
        <f t="shared" si="23"/>
        <v>0</v>
      </c>
      <c r="G110" s="17">
        <f t="shared" si="23"/>
        <v>0</v>
      </c>
    </row>
    <row r="111" spans="1:7" s="11" customFormat="1" ht="12" x14ac:dyDescent="0.2">
      <c r="A111" s="33" t="s">
        <v>14</v>
      </c>
      <c r="B111" s="9" t="s">
        <v>33</v>
      </c>
      <c r="C111" s="10">
        <v>108689.83</v>
      </c>
      <c r="D111" s="20">
        <v>41144</v>
      </c>
      <c r="E111" s="10">
        <v>0</v>
      </c>
      <c r="F111" s="10">
        <v>0</v>
      </c>
      <c r="G111" s="10">
        <v>0</v>
      </c>
    </row>
    <row r="112" spans="1:7" s="11" customFormat="1" ht="12" x14ac:dyDescent="0.2">
      <c r="A112" s="33" t="s">
        <v>22</v>
      </c>
      <c r="B112" s="9" t="s">
        <v>32</v>
      </c>
      <c r="C112" s="10">
        <v>30168.23</v>
      </c>
      <c r="D112" s="20">
        <v>14932</v>
      </c>
      <c r="E112" s="10">
        <v>0</v>
      </c>
      <c r="F112" s="10">
        <v>0</v>
      </c>
      <c r="G112" s="10">
        <v>0</v>
      </c>
    </row>
    <row r="113" spans="1:7" s="11" customFormat="1" ht="12" x14ac:dyDescent="0.2">
      <c r="A113" s="33" t="s">
        <v>23</v>
      </c>
      <c r="B113" s="9" t="s">
        <v>34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</row>
    <row r="114" spans="1:7" s="11" customFormat="1" ht="12" x14ac:dyDescent="0.2">
      <c r="A114" s="33" t="s">
        <v>30</v>
      </c>
      <c r="B114" s="9" t="s">
        <v>40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</row>
    <row r="115" spans="1:7" s="11" customFormat="1" ht="12" x14ac:dyDescent="0.2">
      <c r="A115" s="33" t="s">
        <v>29</v>
      </c>
      <c r="B115" s="9" t="s">
        <v>38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</row>
    <row r="116" spans="1:7" s="11" customFormat="1" ht="12" x14ac:dyDescent="0.2">
      <c r="A116" s="33" t="s">
        <v>24</v>
      </c>
      <c r="B116" s="9" t="s">
        <v>35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</row>
    <row r="117" spans="1:7" s="11" customFormat="1" ht="12" x14ac:dyDescent="0.2">
      <c r="A117" s="33" t="s">
        <v>27</v>
      </c>
      <c r="B117" s="9" t="s">
        <v>39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</row>
    <row r="118" spans="1:7" s="11" customFormat="1" ht="12" x14ac:dyDescent="0.2">
      <c r="A118" s="33" t="s">
        <v>25</v>
      </c>
      <c r="B118" s="9" t="s">
        <v>42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</row>
    <row r="119" spans="1:7" s="11" customFormat="1" ht="12" x14ac:dyDescent="0.2">
      <c r="A119" s="33" t="s">
        <v>26</v>
      </c>
      <c r="B119" s="9" t="s">
        <v>36</v>
      </c>
      <c r="C119" s="10">
        <v>4385.92</v>
      </c>
      <c r="D119" s="10">
        <v>0</v>
      </c>
      <c r="E119" s="10">
        <v>0</v>
      </c>
      <c r="F119" s="10">
        <v>0</v>
      </c>
      <c r="G119" s="10">
        <v>0</v>
      </c>
    </row>
    <row r="120" spans="1:7" s="11" customFormat="1" ht="12" x14ac:dyDescent="0.2">
      <c r="A120" s="33">
        <v>44</v>
      </c>
      <c r="B120" s="9" t="s">
        <v>56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</row>
    <row r="121" spans="1:7" s="11" customFormat="1" ht="12" x14ac:dyDescent="0.2">
      <c r="A121" s="33" t="s">
        <v>28</v>
      </c>
      <c r="B121" s="9" t="s">
        <v>37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</row>
    <row r="122" spans="1:7" s="11" customFormat="1" ht="12" x14ac:dyDescent="0.2">
      <c r="A122" s="29" t="s">
        <v>20</v>
      </c>
      <c r="B122" s="14" t="s">
        <v>65</v>
      </c>
      <c r="C122" s="15">
        <f>C123+C131</f>
        <v>237570.33999999997</v>
      </c>
      <c r="D122" s="15">
        <f>D123+D131</f>
        <v>66115</v>
      </c>
      <c r="E122" s="15">
        <f>E123+E131</f>
        <v>0</v>
      </c>
      <c r="F122" s="15">
        <f>F123+F131</f>
        <v>0</v>
      </c>
      <c r="G122" s="15">
        <f>G123+G131</f>
        <v>0</v>
      </c>
    </row>
    <row r="123" spans="1:7" s="11" customFormat="1" ht="12" x14ac:dyDescent="0.2">
      <c r="A123" s="30">
        <v>12</v>
      </c>
      <c r="B123" s="16" t="s">
        <v>63</v>
      </c>
      <c r="C123" s="17">
        <f>SUM(C124:C130)</f>
        <v>57344.45</v>
      </c>
      <c r="D123" s="17">
        <f>SUM(D124:D130)</f>
        <v>9917</v>
      </c>
      <c r="E123" s="17">
        <f>SUM(E124:E130)</f>
        <v>0</v>
      </c>
      <c r="F123" s="17">
        <f>SUM(F124:F130)</f>
        <v>0</v>
      </c>
      <c r="G123" s="17">
        <f>SUM(G124:G130)</f>
        <v>0</v>
      </c>
    </row>
    <row r="124" spans="1:7" s="11" customFormat="1" ht="12" x14ac:dyDescent="0.2">
      <c r="A124" s="33" t="s">
        <v>14</v>
      </c>
      <c r="B124" s="9" t="s">
        <v>33</v>
      </c>
      <c r="C124" s="10">
        <v>24663.33</v>
      </c>
      <c r="D124" s="20">
        <v>3965</v>
      </c>
      <c r="E124" s="10">
        <v>0</v>
      </c>
      <c r="F124" s="10">
        <v>0</v>
      </c>
      <c r="G124" s="10">
        <v>0</v>
      </c>
    </row>
    <row r="125" spans="1:7" s="11" customFormat="1" ht="12" x14ac:dyDescent="0.2">
      <c r="A125" s="33" t="s">
        <v>22</v>
      </c>
      <c r="B125" s="9" t="s">
        <v>32</v>
      </c>
      <c r="C125" s="10">
        <v>13068.56</v>
      </c>
      <c r="D125" s="20">
        <v>3546</v>
      </c>
      <c r="E125" s="10">
        <v>0</v>
      </c>
      <c r="F125" s="10">
        <v>0</v>
      </c>
      <c r="G125" s="10">
        <v>0</v>
      </c>
    </row>
    <row r="126" spans="1:7" s="11" customFormat="1" ht="12" x14ac:dyDescent="0.2">
      <c r="A126" s="33">
        <v>34</v>
      </c>
      <c r="B126" s="9" t="s">
        <v>34</v>
      </c>
      <c r="C126" s="10">
        <v>80.959999999999994</v>
      </c>
      <c r="D126" s="20">
        <v>0</v>
      </c>
      <c r="E126" s="10">
        <v>0</v>
      </c>
      <c r="F126" s="10">
        <v>0</v>
      </c>
      <c r="G126" s="10">
        <v>0</v>
      </c>
    </row>
    <row r="127" spans="1:7" s="11" customFormat="1" ht="12" x14ac:dyDescent="0.2">
      <c r="A127" s="33" t="s">
        <v>30</v>
      </c>
      <c r="B127" s="9" t="s">
        <v>40</v>
      </c>
      <c r="C127" s="10">
        <v>6460.27</v>
      </c>
      <c r="D127" s="20">
        <v>65</v>
      </c>
      <c r="E127" s="10">
        <v>0</v>
      </c>
      <c r="F127" s="10">
        <v>0</v>
      </c>
      <c r="G127" s="10">
        <v>0</v>
      </c>
    </row>
    <row r="128" spans="1:7" s="11" customFormat="1" ht="12" x14ac:dyDescent="0.2">
      <c r="A128" s="33">
        <v>36</v>
      </c>
      <c r="B128" s="9" t="s">
        <v>38</v>
      </c>
      <c r="C128" s="10">
        <v>4108.72</v>
      </c>
      <c r="D128" s="20">
        <v>0</v>
      </c>
      <c r="E128" s="10">
        <v>0</v>
      </c>
      <c r="F128" s="10">
        <v>0</v>
      </c>
      <c r="G128" s="10">
        <v>0</v>
      </c>
    </row>
    <row r="129" spans="1:7" s="11" customFormat="1" ht="12" x14ac:dyDescent="0.2">
      <c r="A129" s="33">
        <v>37</v>
      </c>
      <c r="B129" s="9" t="s">
        <v>35</v>
      </c>
      <c r="C129" s="10">
        <v>67.25</v>
      </c>
      <c r="D129" s="20">
        <v>0</v>
      </c>
      <c r="E129" s="10">
        <v>0</v>
      </c>
      <c r="F129" s="10">
        <v>0</v>
      </c>
      <c r="G129" s="10">
        <v>0</v>
      </c>
    </row>
    <row r="130" spans="1:7" s="11" customFormat="1" ht="12" x14ac:dyDescent="0.2">
      <c r="A130" s="33" t="s">
        <v>26</v>
      </c>
      <c r="B130" s="9" t="s">
        <v>36</v>
      </c>
      <c r="C130" s="10">
        <v>8895.36</v>
      </c>
      <c r="D130" s="19">
        <v>2341</v>
      </c>
      <c r="E130" s="10">
        <v>0</v>
      </c>
      <c r="F130" s="10">
        <v>0</v>
      </c>
      <c r="G130" s="10">
        <v>0</v>
      </c>
    </row>
    <row r="131" spans="1:7" s="11" customFormat="1" ht="12" x14ac:dyDescent="0.2">
      <c r="A131" s="30">
        <v>561</v>
      </c>
      <c r="B131" s="16" t="s">
        <v>64</v>
      </c>
      <c r="C131" s="17">
        <f>SUM(C132:C138)</f>
        <v>180225.88999999998</v>
      </c>
      <c r="D131" s="17">
        <f t="shared" ref="D131:G131" si="24">SUM(D132:D138)</f>
        <v>56198</v>
      </c>
      <c r="E131" s="17">
        <f t="shared" si="24"/>
        <v>0</v>
      </c>
      <c r="F131" s="17">
        <f t="shared" si="24"/>
        <v>0</v>
      </c>
      <c r="G131" s="17">
        <f t="shared" si="24"/>
        <v>0</v>
      </c>
    </row>
    <row r="132" spans="1:7" s="11" customFormat="1" ht="12" x14ac:dyDescent="0.2">
      <c r="A132" s="33" t="s">
        <v>14</v>
      </c>
      <c r="B132" s="9" t="s">
        <v>33</v>
      </c>
      <c r="C132" s="10">
        <v>77469.289999999994</v>
      </c>
      <c r="D132" s="20">
        <v>22471</v>
      </c>
      <c r="E132" s="10">
        <v>0</v>
      </c>
      <c r="F132" s="10">
        <v>0</v>
      </c>
      <c r="G132" s="10">
        <v>0</v>
      </c>
    </row>
    <row r="133" spans="1:7" s="11" customFormat="1" ht="12" x14ac:dyDescent="0.2">
      <c r="A133" s="33" t="s">
        <v>22</v>
      </c>
      <c r="B133" s="9" t="s">
        <v>32</v>
      </c>
      <c r="C133" s="10">
        <v>41090.42</v>
      </c>
      <c r="D133" s="20">
        <v>20097</v>
      </c>
      <c r="E133" s="10">
        <v>0</v>
      </c>
      <c r="F133" s="10">
        <v>0</v>
      </c>
      <c r="G133" s="10">
        <v>0</v>
      </c>
    </row>
    <row r="134" spans="1:7" s="11" customFormat="1" ht="12" x14ac:dyDescent="0.2">
      <c r="A134" s="33">
        <v>34</v>
      </c>
      <c r="B134" s="9" t="s">
        <v>34</v>
      </c>
      <c r="C134" s="10">
        <v>254.55</v>
      </c>
      <c r="D134" s="20">
        <v>0</v>
      </c>
      <c r="E134" s="10">
        <v>0</v>
      </c>
      <c r="F134" s="10">
        <v>0</v>
      </c>
      <c r="G134" s="10">
        <v>0</v>
      </c>
    </row>
    <row r="135" spans="1:7" s="11" customFormat="1" ht="12" x14ac:dyDescent="0.2">
      <c r="A135" s="33" t="s">
        <v>30</v>
      </c>
      <c r="B135" s="9" t="s">
        <v>40</v>
      </c>
      <c r="C135" s="10">
        <v>20312.5</v>
      </c>
      <c r="D135" s="20">
        <v>368</v>
      </c>
      <c r="E135" s="10">
        <v>0</v>
      </c>
      <c r="F135" s="10">
        <v>0</v>
      </c>
      <c r="G135" s="10">
        <v>0</v>
      </c>
    </row>
    <row r="136" spans="1:7" s="11" customFormat="1" ht="12" x14ac:dyDescent="0.2">
      <c r="A136" s="33">
        <v>36</v>
      </c>
      <c r="B136" s="9" t="s">
        <v>38</v>
      </c>
      <c r="C136" s="10">
        <v>12918.71</v>
      </c>
      <c r="D136" s="20">
        <v>0</v>
      </c>
      <c r="E136" s="10">
        <v>0</v>
      </c>
      <c r="F136" s="10">
        <v>0</v>
      </c>
      <c r="G136" s="10">
        <v>0</v>
      </c>
    </row>
    <row r="137" spans="1:7" s="11" customFormat="1" ht="12" x14ac:dyDescent="0.2">
      <c r="A137" s="33">
        <v>37</v>
      </c>
      <c r="B137" s="9" t="s">
        <v>35</v>
      </c>
      <c r="C137" s="10">
        <v>211.46</v>
      </c>
      <c r="D137" s="1">
        <v>0</v>
      </c>
      <c r="E137" s="10">
        <v>0</v>
      </c>
      <c r="F137" s="10">
        <v>0</v>
      </c>
      <c r="G137" s="10">
        <v>0</v>
      </c>
    </row>
    <row r="138" spans="1:7" s="11" customFormat="1" ht="12" x14ac:dyDescent="0.2">
      <c r="A138" s="33" t="s">
        <v>26</v>
      </c>
      <c r="B138" s="9" t="s">
        <v>36</v>
      </c>
      <c r="C138" s="10">
        <v>27968.959999999999</v>
      </c>
      <c r="D138" s="20">
        <v>13262</v>
      </c>
      <c r="E138" s="10">
        <v>0</v>
      </c>
      <c r="F138" s="10">
        <v>0</v>
      </c>
      <c r="G138" s="10">
        <v>0</v>
      </c>
    </row>
    <row r="139" spans="1:7" s="11" customFormat="1" ht="12" x14ac:dyDescent="0.2">
      <c r="A139" s="34"/>
      <c r="B139" s="23"/>
      <c r="C139" s="24"/>
      <c r="D139" s="20"/>
      <c r="E139" s="24"/>
      <c r="F139" s="24"/>
      <c r="G139" s="24"/>
    </row>
    <row r="141" spans="1:7" x14ac:dyDescent="0.25">
      <c r="E141" s="25" t="s">
        <v>69</v>
      </c>
      <c r="F141" s="25"/>
      <c r="G141" s="25"/>
    </row>
    <row r="143" spans="1:7" x14ac:dyDescent="0.25">
      <c r="E143" s="25" t="s">
        <v>70</v>
      </c>
      <c r="F143" s="25"/>
      <c r="G143" s="25"/>
    </row>
  </sheetData>
  <autoFilter ref="A11:G138" xr:uid="{B8DFF439-E875-47C7-AD76-38302E7203CC}"/>
  <mergeCells count="8">
    <mergeCell ref="E141:G141"/>
    <mergeCell ref="E143:G143"/>
    <mergeCell ref="A8:G8"/>
    <mergeCell ref="A1:G1"/>
    <mergeCell ref="A2:G2"/>
    <mergeCell ref="A3:G3"/>
    <mergeCell ref="A4:G4"/>
    <mergeCell ref="A5:G5"/>
  </mergeCells>
  <pageMargins left="0.31496062992125984" right="0.31496062992125984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POSEBNI DIO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Matea</cp:lastModifiedBy>
  <cp:lastPrinted>2023-12-12T06:31:41Z</cp:lastPrinted>
  <dcterms:created xsi:type="dcterms:W3CDTF">2022-10-31T10:11:38Z</dcterms:created>
  <dcterms:modified xsi:type="dcterms:W3CDTF">2023-12-12T06:36:55Z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